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6" i="1"/>
  <c r="F8"/>
  <c r="G18"/>
  <c r="F37"/>
  <c r="D37"/>
  <c r="C33"/>
  <c r="E33" s="1"/>
  <c r="C47"/>
  <c r="C39"/>
  <c r="C38"/>
  <c r="D8"/>
  <c r="E44"/>
  <c r="G40"/>
  <c r="D31"/>
  <c r="D30" s="1"/>
  <c r="C37" l="1"/>
  <c r="E43"/>
  <c r="E42"/>
  <c r="G43"/>
  <c r="G42"/>
  <c r="D16"/>
  <c r="C16"/>
  <c r="C11"/>
  <c r="D11"/>
  <c r="G48"/>
  <c r="G47"/>
  <c r="G46"/>
  <c r="G45"/>
  <c r="G44"/>
  <c r="G41"/>
  <c r="G39"/>
  <c r="G38"/>
  <c r="E48"/>
  <c r="E47"/>
  <c r="E46"/>
  <c r="E41"/>
  <c r="E40"/>
  <c r="E39"/>
  <c r="E38"/>
  <c r="G34"/>
  <c r="G33"/>
  <c r="G32"/>
  <c r="G21"/>
  <c r="G19"/>
  <c r="G17"/>
  <c r="G14"/>
  <c r="G13"/>
  <c r="G9"/>
  <c r="E34"/>
  <c r="E32"/>
  <c r="E21"/>
  <c r="E19"/>
  <c r="E17"/>
  <c r="E14"/>
  <c r="E13"/>
  <c r="F11"/>
  <c r="G8"/>
  <c r="F31"/>
  <c r="F30" s="1"/>
  <c r="F7" s="1"/>
  <c r="C31"/>
  <c r="C30" s="1"/>
  <c r="E30" s="1"/>
  <c r="C8"/>
  <c r="D7"/>
  <c r="C7"/>
  <c r="G37" l="1"/>
  <c r="F49"/>
  <c r="C49"/>
  <c r="G11"/>
  <c r="E11"/>
  <c r="G30"/>
  <c r="D49"/>
  <c r="E37"/>
  <c r="G31"/>
  <c r="G7"/>
  <c r="E31"/>
  <c r="E8"/>
  <c r="E7"/>
  <c r="E9"/>
</calcChain>
</file>

<file path=xl/sharedStrings.xml><?xml version="1.0" encoding="utf-8"?>
<sst xmlns="http://schemas.openxmlformats.org/spreadsheetml/2006/main" count="88" uniqueCount="88">
  <si>
    <t>Доходы бюджета - Итого</t>
  </si>
  <si>
    <t>000 1 01 02000 01 0000 110</t>
  </si>
  <si>
    <t>000 1 03 00000 00 0000 000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</si>
  <si>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</si>
  <si>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</si>
  <si>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</si>
  <si>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</si>
  <si>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</si>
  <si>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 xml:space="preserve">Налоги на имущество   </t>
  </si>
  <si>
    <t>000 1 06 00000 00 0000 000</t>
  </si>
  <si>
    <t>000 1 06 01000 00 0000 110</t>
  </si>
  <si>
    <t>000 1 06 02000 02 0000 110</t>
  </si>
  <si>
    <t xml:space="preserve">Земельный налог       </t>
  </si>
  <si>
    <t>000 1 06 06000 00 0000 110</t>
  </si>
  <si>
    <t>000 1 07 00000 00 0000 000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</si>
  <si>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</si>
  <si>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</si>
  <si>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</si>
  <si>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</si>
  <si>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</si>
  <si>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</si>
  <si>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</si>
  <si>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</si>
  <si>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</si>
  <si>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000 2 02 00000 00 0000 000</t>
  </si>
  <si>
    <t xml:space="preserve">Дотации               </t>
  </si>
  <si>
    <t>000 2 02 01000 00 0000 151</t>
  </si>
  <si>
    <t>000 2 02 03000 00 0000 151</t>
  </si>
  <si>
    <t>000 2 07 00000 00 0000 180</t>
  </si>
  <si>
    <t xml:space="preserve">    Наименование     
      показателя      
     </t>
  </si>
  <si>
    <t>Плановые 
назначения 
на текущий год, тыс. руб.</t>
  </si>
  <si>
    <t xml:space="preserve">  Коды бюджетной  классификации доходов и расходов         
    </t>
  </si>
  <si>
    <t xml:space="preserve">Оценка ожидаемого исполнения на текущий год, тыс.руб.  
</t>
  </si>
  <si>
    <t xml:space="preserve">Выполнение плановых назначений,
%     
</t>
  </si>
  <si>
    <t xml:space="preserve">Плановые назначения на    
очередной финансовый год, тыс.руб.  
</t>
  </si>
  <si>
    <t xml:space="preserve">Темп роста плановых назначений очередного финансового
года к оценке
ожидаемого исполнения текущего года, 
%     
</t>
  </si>
  <si>
    <t xml:space="preserve">Налоговые и неналоговые доходы, всего в том числе налоговые и неналоговые доходы по следующим подгруппам: 
</t>
  </si>
  <si>
    <t>Налог на доходы физических лиц</t>
  </si>
  <si>
    <t xml:space="preserve">Налоги на товары (работы, услуги), реализуемые на территории Российской Федерации             
</t>
  </si>
  <si>
    <t>Налоги на совокупный доход</t>
  </si>
  <si>
    <t xml:space="preserve">Налог, взимаемый в связи с применением упрощенной системы налогообложения       
</t>
  </si>
  <si>
    <t xml:space="preserve">Единый налог на вмененный доход для отдельных видов деятельности          
</t>
  </si>
  <si>
    <t xml:space="preserve">Единый сельскохозяйственный налог                 
            </t>
  </si>
  <si>
    <t>Налог на имущество физических лиц</t>
  </si>
  <si>
    <t>Налог на имущество организаций</t>
  </si>
  <si>
    <t>Государственная пошлина</t>
  </si>
  <si>
    <t>Платежи при пользовании природными ресурсами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</si>
  <si>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</si>
  <si>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</si>
  <si>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</si>
  <si>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 xml:space="preserve">Безвозмездные  поступления </t>
  </si>
  <si>
    <t xml:space="preserve">Субвенции      </t>
  </si>
  <si>
    <t>Прочие безвозмездные поступления</t>
  </si>
  <si>
    <t xml:space="preserve">Расходы бюджета - итого </t>
  </si>
  <si>
    <t xml:space="preserve">Налог, взимаемый в связи с применением патентной системы налогообложения       
</t>
  </si>
  <si>
    <t xml:space="preserve">Налоги, сборы и регулярные платежи за пользование природными ресурсами             
</t>
  </si>
  <si>
    <t xml:space="preserve">Задолженность и перерасчеты         по отмененным налогам, сборам и иным обязательным платежам 
</t>
  </si>
  <si>
    <t xml:space="preserve">Доходы от использования имущества, находящегося в государственной и муниципальной собственности         
</t>
  </si>
  <si>
    <t xml:space="preserve">Доходы от оказания платных    услуг и компенсации затрат государства           
</t>
  </si>
  <si>
    <t>Доходы от продажи материальных и нематериальных активов</t>
  </si>
  <si>
    <t xml:space="preserve">Безвозмездные поступления от других бюджетов бюджетной системы Российской Федерации             
     </t>
  </si>
  <si>
    <t xml:space="preserve">Прочие безвозмездные перечисления от других бюджетов бюджетной системы     Российской Федерации             
</t>
  </si>
  <si>
    <t xml:space="preserve">Результат исполнения бюджета (дефицит "-", профицит "+")         
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</si>
  <si>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</si>
  <si>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</si>
  <si>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</si>
  <si>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</si>
  <si>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</si>
  <si>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</si>
  <si>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</si>
  <si>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Культура</t>
  </si>
  <si>
    <t>Массовый спорт</t>
  </si>
  <si>
    <t>0102</t>
  </si>
  <si>
    <t>0104</t>
  </si>
  <si>
    <t>0111</t>
  </si>
  <si>
    <t>0203</t>
  </si>
  <si>
    <t>0409</t>
  </si>
  <si>
    <t>0503</t>
  </si>
  <si>
    <t>0801</t>
  </si>
  <si>
    <t>0502</t>
  </si>
  <si>
    <t>0309</t>
  </si>
  <si>
    <t>0406</t>
  </si>
  <si>
    <t>Водное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</si>
  <si>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</si>
  <si>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</t>
  </si>
  <si>
    <t>000 2 02 04000 00 0000 151</t>
  </si>
  <si>
    <t xml:space="preserve">Оценка ожидаемого исполнения бюджета муниципального образования "Кырлыкское сельское поселение"
на 2017 год
</t>
  </si>
  <si>
    <t>1105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</si>
</sst>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tabSelected="1" view="pageBreakPreview" topLeftCell="A3" zoomScale="106" zoomScaleSheetLayoutView="106" workbookViewId="0">
      <selection activeCell="F37" sqref="F37"/>
    </sheetView>
  </sheetViews>
  <sheetFormatPr defaultRowHeight="15"/>
  <cols>
    <col min="1" max="1" width="39" customWidth="1"/>
    <col min="2" max="2" width="26.42578125" customWidth="1"/>
    <col min="3" max="3" width="17" customWidth="1"/>
    <col min="4" max="4" width="16.5703125" customWidth="1"/>
    <col min="5" max="5" width="14.42578125" customWidth="1"/>
    <col min="6" max="6" width="13.5703125" customWidth="1"/>
    <col min="7" max="7" width="15.28515625" customWidth="1"/>
  </cols>
  <sheetData>
    <row r="2" spans="1:7">
      <c r="A2" s="16" t="s">
        <v>86</v>
      </c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 ht="27.75" customHeight="1">
      <c r="A4" s="17"/>
      <c r="B4" s="17"/>
      <c r="C4" s="17"/>
      <c r="D4" s="17"/>
      <c r="E4" s="17"/>
      <c r="F4" s="17"/>
      <c r="G4" s="17"/>
    </row>
    <row r="6" spans="1:7" ht="151.5" customHeight="1">
      <c r="A6" s="5" t="s">
        <v>29</v>
      </c>
      <c r="B6" s="6" t="s">
        <v>31</v>
      </c>
      <c r="C6" s="6" t="s">
        <v>30</v>
      </c>
      <c r="D6" s="6" t="s">
        <v>32</v>
      </c>
      <c r="E6" s="6" t="s">
        <v>33</v>
      </c>
      <c r="F6" s="6" t="s">
        <v>34</v>
      </c>
      <c r="G6" s="6" t="s">
        <v>35</v>
      </c>
    </row>
    <row r="7" spans="1:7">
      <c r="A7" s="3" t="s">
        <v>0</v>
      </c>
      <c r="B7" s="2"/>
      <c r="C7" s="7">
        <f>C9+C10+C13+C14+C17+C19+C21+C23+C32+C33+C34</f>
        <v>3069.7999999999997</v>
      </c>
      <c r="D7" s="7">
        <f t="shared" ref="D7" si="0">D9+D10+D13+D14+D17+D19+D21+D23+D32+D33+D34</f>
        <v>3036.7999999999997</v>
      </c>
      <c r="E7" s="7">
        <f>D7/C7*100</f>
        <v>98.925011401394229</v>
      </c>
      <c r="F7" s="8">
        <f>F8+F30</f>
        <v>2614.9299999999998</v>
      </c>
      <c r="G7" s="7">
        <f>F7/D7*100</f>
        <v>86.108074288724978</v>
      </c>
    </row>
    <row r="8" spans="1:7" ht="51.75" customHeight="1">
      <c r="A8" s="3" t="s">
        <v>36</v>
      </c>
      <c r="B8" s="2"/>
      <c r="C8" s="7">
        <f>C9+C10++C13+C14+C17+C19+C21+C23</f>
        <v>319.39999999999998</v>
      </c>
      <c r="D8" s="7">
        <f>D9+D10++D13+D14+D17+D19+D21+D23</f>
        <v>286.39999999999998</v>
      </c>
      <c r="E8" s="7">
        <f>D8/C8*100</f>
        <v>89.66812773951159</v>
      </c>
      <c r="F8" s="8">
        <f>F9+F10++F13+F14+F17+F19+F21+F23+F18</f>
        <v>319.39999999999998</v>
      </c>
      <c r="G8" s="7">
        <f>F8/D8*100</f>
        <v>111.52234636871508</v>
      </c>
    </row>
    <row r="9" spans="1:7" ht="18.75" customHeight="1">
      <c r="A9" s="3" t="s">
        <v>37</v>
      </c>
      <c r="B9" s="2" t="s">
        <v>1</v>
      </c>
      <c r="C9" s="7">
        <v>29.4</v>
      </c>
      <c r="D9" s="7">
        <v>29.4</v>
      </c>
      <c r="E9" s="8">
        <f>D9/C9*100</f>
        <v>100</v>
      </c>
      <c r="F9" s="8">
        <v>31</v>
      </c>
      <c r="G9" s="7">
        <f>F9/D9*100</f>
        <v>105.44217687074831</v>
      </c>
    </row>
    <row r="10" spans="1:7" ht="44.25" customHeight="1">
      <c r="A10" s="3" t="s">
        <v>38</v>
      </c>
      <c r="B10" s="2" t="s">
        <v>2</v>
      </c>
      <c r="C10" s="1">
        <v>0</v>
      </c>
      <c r="D10" s="1">
        <v>0</v>
      </c>
      <c r="E10" s="1">
        <v>0</v>
      </c>
      <c r="F10" s="8">
        <v>0</v>
      </c>
      <c r="G10" s="1">
        <v>0</v>
      </c>
    </row>
    <row r="11" spans="1:7">
      <c r="A11" s="3" t="s">
        <v>39</v>
      </c>
      <c r="B11" s="2" t="s">
        <v>3</v>
      </c>
      <c r="C11" s="1">
        <f>C13+C14</f>
        <v>71</v>
      </c>
      <c r="D11" s="1">
        <f>D13+D14</f>
        <v>71</v>
      </c>
      <c r="E11" s="7">
        <f>D11/C11*100</f>
        <v>100</v>
      </c>
      <c r="F11" s="8">
        <f t="shared" ref="F11" si="1">F13+F14</f>
        <v>72</v>
      </c>
      <c r="G11" s="7">
        <f>F11/D11*100</f>
        <v>101.40845070422534</v>
      </c>
    </row>
    <row r="12" spans="1:7" ht="46.5" customHeight="1">
      <c r="A12" s="3" t="s">
        <v>40</v>
      </c>
      <c r="B12" s="2" t="s">
        <v>4</v>
      </c>
      <c r="C12" s="1">
        <v>0</v>
      </c>
      <c r="D12" s="1"/>
      <c r="E12" s="1"/>
      <c r="F12" s="8"/>
      <c r="G12" s="1"/>
    </row>
    <row r="13" spans="1:7" ht="29.25" customHeight="1">
      <c r="A13" s="3" t="s">
        <v>41</v>
      </c>
      <c r="B13" s="2" t="s">
        <v>5</v>
      </c>
      <c r="C13" s="1">
        <v>35</v>
      </c>
      <c r="D13" s="1">
        <v>35</v>
      </c>
      <c r="E13" s="7">
        <f>D13/C13*100</f>
        <v>100</v>
      </c>
      <c r="F13" s="8">
        <v>35</v>
      </c>
      <c r="G13" s="7">
        <f>F13/D13*100</f>
        <v>100</v>
      </c>
    </row>
    <row r="14" spans="1:7" ht="16.5" customHeight="1">
      <c r="A14" s="3" t="s">
        <v>42</v>
      </c>
      <c r="B14" s="2" t="s">
        <v>6</v>
      </c>
      <c r="C14" s="1">
        <v>36</v>
      </c>
      <c r="D14" s="1">
        <v>36</v>
      </c>
      <c r="E14" s="1">
        <f>D14/C14*100</f>
        <v>100</v>
      </c>
      <c r="F14" s="8">
        <v>37</v>
      </c>
      <c r="G14" s="1">
        <f>F14/D14*100</f>
        <v>102.77777777777777</v>
      </c>
    </row>
    <row r="15" spans="1:7" ht="45.75" customHeight="1">
      <c r="A15" s="4" t="s">
        <v>54</v>
      </c>
      <c r="B15" s="2" t="s">
        <v>7</v>
      </c>
      <c r="C15" s="1">
        <v>0</v>
      </c>
      <c r="D15" s="1">
        <v>0</v>
      </c>
      <c r="E15" s="1"/>
      <c r="F15" s="8"/>
      <c r="G15" s="1"/>
    </row>
    <row r="16" spans="1:7">
      <c r="A16" s="4" t="s">
        <v>8</v>
      </c>
      <c r="B16" s="2" t="s">
        <v>9</v>
      </c>
      <c r="C16" s="1">
        <f>C17+C19</f>
        <v>208</v>
      </c>
      <c r="D16" s="1">
        <f>D17+D19</f>
        <v>184</v>
      </c>
      <c r="E16" s="1"/>
      <c r="F16" s="8">
        <f>F17+F19+F18</f>
        <v>211.4</v>
      </c>
      <c r="G16" s="1"/>
    </row>
    <row r="17" spans="1:7" ht="18.75" customHeight="1">
      <c r="A17" s="3" t="s">
        <v>43</v>
      </c>
      <c r="B17" s="2" t="s">
        <v>10</v>
      </c>
      <c r="C17" s="1">
        <v>36</v>
      </c>
      <c r="D17" s="1">
        <v>34</v>
      </c>
      <c r="E17" s="8">
        <f>D17/C17*100</f>
        <v>94.444444444444443</v>
      </c>
      <c r="F17" s="8">
        <v>36</v>
      </c>
      <c r="G17" s="8">
        <f>F17/D17*100</f>
        <v>105.88235294117648</v>
      </c>
    </row>
    <row r="18" spans="1:7" ht="19.5" customHeight="1">
      <c r="A18" s="3" t="s">
        <v>44</v>
      </c>
      <c r="B18" s="2" t="s">
        <v>11</v>
      </c>
      <c r="C18" s="1"/>
      <c r="D18" s="1"/>
      <c r="E18" s="1"/>
      <c r="F18" s="8">
        <v>3.4</v>
      </c>
      <c r="G18" s="8" t="e">
        <f>F18/D18*100</f>
        <v>#DIV/0!</v>
      </c>
    </row>
    <row r="19" spans="1:7">
      <c r="A19" s="3" t="s">
        <v>12</v>
      </c>
      <c r="B19" s="2" t="s">
        <v>13</v>
      </c>
      <c r="C19" s="1">
        <v>172</v>
      </c>
      <c r="D19" s="1">
        <v>150</v>
      </c>
      <c r="E19" s="7">
        <f>D19/C19*100</f>
        <v>87.20930232558139</v>
      </c>
      <c r="F19" s="8">
        <v>172</v>
      </c>
      <c r="G19" s="7">
        <f>F19/D19*100</f>
        <v>114.66666666666667</v>
      </c>
    </row>
    <row r="20" spans="1:7" ht="30.75" customHeight="1">
      <c r="A20" s="4" t="s">
        <v>55</v>
      </c>
      <c r="B20" s="2" t="s">
        <v>14</v>
      </c>
      <c r="C20" s="1">
        <v>0</v>
      </c>
      <c r="D20" s="1">
        <v>0</v>
      </c>
      <c r="E20" s="1"/>
      <c r="F20" s="8"/>
      <c r="G20" s="1"/>
    </row>
    <row r="21" spans="1:7">
      <c r="A21" s="3" t="s">
        <v>45</v>
      </c>
      <c r="B21" s="2" t="s">
        <v>15</v>
      </c>
      <c r="C21" s="1">
        <v>11</v>
      </c>
      <c r="D21" s="1">
        <v>2</v>
      </c>
      <c r="E21" s="8">
        <f>D21/C21*100</f>
        <v>18.181818181818183</v>
      </c>
      <c r="F21" s="8">
        <v>5</v>
      </c>
      <c r="G21" s="7">
        <f>F21/D21*100</f>
        <v>250</v>
      </c>
    </row>
    <row r="22" spans="1:7" ht="45" customHeight="1">
      <c r="A22" s="4" t="s">
        <v>56</v>
      </c>
      <c r="B22" s="2" t="s">
        <v>16</v>
      </c>
      <c r="C22" s="1">
        <v>0</v>
      </c>
      <c r="D22" s="1">
        <v>0</v>
      </c>
      <c r="E22" s="1"/>
      <c r="F22" s="8"/>
      <c r="G22" s="1"/>
    </row>
    <row r="23" spans="1:7" ht="44.25" customHeight="1">
      <c r="A23" s="4" t="s">
        <v>57</v>
      </c>
      <c r="B23" s="2" t="s">
        <v>17</v>
      </c>
      <c r="C23" s="1">
        <v>0</v>
      </c>
      <c r="D23" s="1">
        <v>0</v>
      </c>
      <c r="E23" s="1"/>
      <c r="F23" s="8">
        <v>0</v>
      </c>
      <c r="G23" s="1"/>
    </row>
    <row r="24" spans="1:7" ht="30">
      <c r="A24" s="4" t="s">
        <v>46</v>
      </c>
      <c r="B24" s="2" t="s">
        <v>18</v>
      </c>
      <c r="C24" s="1">
        <v>0</v>
      </c>
      <c r="D24" s="1">
        <v>0</v>
      </c>
      <c r="E24" s="1"/>
      <c r="F24" s="8"/>
      <c r="G24" s="1"/>
    </row>
    <row r="25" spans="1:7" ht="32.25" customHeight="1">
      <c r="A25" s="4" t="s">
        <v>58</v>
      </c>
      <c r="B25" s="2" t="s">
        <v>19</v>
      </c>
      <c r="C25" s="1">
        <v>0</v>
      </c>
      <c r="D25" s="1">
        <v>0</v>
      </c>
      <c r="E25" s="1"/>
      <c r="F25" s="8"/>
      <c r="G25" s="1"/>
    </row>
    <row r="26" spans="1:7" ht="32.25" customHeight="1">
      <c r="A26" s="4" t="s">
        <v>59</v>
      </c>
      <c r="B26" s="2" t="s">
        <v>20</v>
      </c>
      <c r="C26" s="1">
        <v>0</v>
      </c>
      <c r="D26" s="1">
        <v>0</v>
      </c>
      <c r="E26" s="1"/>
      <c r="F26" s="8"/>
      <c r="G26" s="1"/>
    </row>
    <row r="27" spans="1:7" ht="18" customHeight="1">
      <c r="A27" s="3" t="s">
        <v>47</v>
      </c>
      <c r="B27" s="2" t="s">
        <v>21</v>
      </c>
      <c r="C27" s="1">
        <v>0</v>
      </c>
      <c r="D27" s="1">
        <v>0</v>
      </c>
      <c r="E27" s="1"/>
      <c r="F27" s="8"/>
      <c r="G27" s="1"/>
    </row>
    <row r="28" spans="1:7" ht="18" customHeight="1">
      <c r="A28" s="3" t="s">
        <v>48</v>
      </c>
      <c r="B28" s="2" t="s">
        <v>22</v>
      </c>
      <c r="C28" s="1">
        <v>0</v>
      </c>
      <c r="D28" s="1">
        <v>0</v>
      </c>
      <c r="E28" s="1"/>
      <c r="F28" s="8"/>
      <c r="G28" s="1"/>
    </row>
    <row r="29" spans="1:7">
      <c r="A29" s="3" t="s">
        <v>49</v>
      </c>
      <c r="B29" s="2" t="s">
        <v>23</v>
      </c>
      <c r="C29" s="1">
        <v>0</v>
      </c>
      <c r="D29" s="1">
        <v>0</v>
      </c>
      <c r="E29" s="1"/>
      <c r="F29" s="8"/>
      <c r="G29" s="1"/>
    </row>
    <row r="30" spans="1:7">
      <c r="A30" s="3" t="s">
        <v>50</v>
      </c>
      <c r="B30" s="2"/>
      <c r="C30" s="1">
        <f>C31</f>
        <v>2750.3999999999996</v>
      </c>
      <c r="D30" s="1">
        <f>D31</f>
        <v>2750.3999999999996</v>
      </c>
      <c r="E30" s="8">
        <f>D30/C30*100</f>
        <v>100</v>
      </c>
      <c r="F30" s="8">
        <f t="shared" ref="F30" si="2">F31</f>
        <v>2295.5299999999997</v>
      </c>
      <c r="G30" s="7">
        <f>F30/D30*100</f>
        <v>83.461678301337997</v>
      </c>
    </row>
    <row r="31" spans="1:7" ht="49.5" customHeight="1">
      <c r="A31" s="4" t="s">
        <v>60</v>
      </c>
      <c r="B31" s="2" t="s">
        <v>24</v>
      </c>
      <c r="C31" s="1">
        <f>C32+C33+C34</f>
        <v>2750.3999999999996</v>
      </c>
      <c r="D31" s="1">
        <f>D32+D33+D34</f>
        <v>2750.3999999999996</v>
      </c>
      <c r="E31" s="8">
        <f>D31/C31*100</f>
        <v>100</v>
      </c>
      <c r="F31" s="1">
        <f t="shared" ref="F31" si="3">F32+F33+F34</f>
        <v>2295.5299999999997</v>
      </c>
      <c r="G31" s="7">
        <f>F31/D31*100</f>
        <v>83.461678301337997</v>
      </c>
    </row>
    <row r="32" spans="1:7">
      <c r="A32" s="3" t="s">
        <v>25</v>
      </c>
      <c r="B32" s="2" t="s">
        <v>26</v>
      </c>
      <c r="C32" s="1">
        <v>2097.1999999999998</v>
      </c>
      <c r="D32" s="1">
        <v>2097.1999999999998</v>
      </c>
      <c r="E32" s="1">
        <f>D32/C32*100</f>
        <v>100</v>
      </c>
      <c r="F32" s="1">
        <v>2230.4299999999998</v>
      </c>
      <c r="G32" s="7">
        <f>F32/D32*100</f>
        <v>106.35275605569331</v>
      </c>
    </row>
    <row r="33" spans="1:7" ht="19.5" customHeight="1">
      <c r="A33" s="3" t="s">
        <v>84</v>
      </c>
      <c r="B33" s="2" t="s">
        <v>85</v>
      </c>
      <c r="C33" s="1">
        <f>526+63.1</f>
        <v>589.1</v>
      </c>
      <c r="D33" s="1">
        <v>589.1</v>
      </c>
      <c r="E33" s="8">
        <f>D33/C33*100</f>
        <v>100</v>
      </c>
      <c r="F33" s="1">
        <v>0</v>
      </c>
      <c r="G33" s="1">
        <f>F33/D33*100</f>
        <v>0</v>
      </c>
    </row>
    <row r="34" spans="1:7" ht="17.25" customHeight="1">
      <c r="A34" s="3" t="s">
        <v>51</v>
      </c>
      <c r="B34" s="2" t="s">
        <v>27</v>
      </c>
      <c r="C34" s="1">
        <v>64.099999999999994</v>
      </c>
      <c r="D34" s="1">
        <v>64.099999999999994</v>
      </c>
      <c r="E34" s="8">
        <f>D34/C34*100</f>
        <v>100</v>
      </c>
      <c r="F34" s="1">
        <v>65.099999999999994</v>
      </c>
      <c r="G34" s="7">
        <f>F34/D34*100</f>
        <v>101.56006240249611</v>
      </c>
    </row>
    <row r="35" spans="1:7" ht="48" customHeight="1">
      <c r="A35" s="4" t="s">
        <v>61</v>
      </c>
      <c r="B35" s="2"/>
      <c r="C35" s="1"/>
      <c r="D35" s="1"/>
      <c r="E35" s="1"/>
      <c r="F35" s="1"/>
      <c r="G35" s="1"/>
    </row>
    <row r="36" spans="1:7" ht="18.75" customHeight="1">
      <c r="A36" s="3" t="s">
        <v>52</v>
      </c>
      <c r="B36" s="2" t="s">
        <v>28</v>
      </c>
      <c r="C36" s="1"/>
      <c r="D36" s="1"/>
      <c r="E36" s="1"/>
      <c r="F36" s="1"/>
      <c r="G36" s="1"/>
    </row>
    <row r="37" spans="1:7">
      <c r="A37" s="3" t="s">
        <v>53</v>
      </c>
      <c r="B37" s="2"/>
      <c r="C37" s="7">
        <f>C38+C39+C40+C41+C42+C43+C44+C45+C46+C48+C47</f>
        <v>3069.8</v>
      </c>
      <c r="D37" s="7">
        <f>D38+D39+D40+D41+D42+D43+D44+D45+D46+D48+D47</f>
        <v>3066.7999999999997</v>
      </c>
      <c r="E37" s="8">
        <f t="shared" ref="E37:E48" si="4">D37/C37*100</f>
        <v>99.902273763763091</v>
      </c>
      <c r="F37" s="8">
        <f>F38+F39+F40+F41+F42+F43+F44+F45+F46+F48+F47</f>
        <v>2614.9299999999998</v>
      </c>
      <c r="G37" s="7">
        <f t="shared" ref="G37:G48" si="5">F37/D37*100</f>
        <v>85.265749315247163</v>
      </c>
    </row>
    <row r="38" spans="1:7" ht="43.5" customHeight="1">
      <c r="A38" s="12" t="s">
        <v>63</v>
      </c>
      <c r="B38" s="9" t="s">
        <v>72</v>
      </c>
      <c r="C38" s="1">
        <f>349.3+105.5</f>
        <v>454.8</v>
      </c>
      <c r="D38" s="1">
        <v>454.8</v>
      </c>
      <c r="E38" s="1">
        <f t="shared" si="4"/>
        <v>100</v>
      </c>
      <c r="F38" s="15">
        <v>488.55</v>
      </c>
      <c r="G38" s="7">
        <f t="shared" si="5"/>
        <v>107.42084432717678</v>
      </c>
    </row>
    <row r="39" spans="1:7" ht="57.75" customHeight="1">
      <c r="A39" s="12" t="s">
        <v>64</v>
      </c>
      <c r="B39" s="9" t="s">
        <v>73</v>
      </c>
      <c r="C39" s="1">
        <f>699.9+211.4+69.1+51.6+77.8+10+54</f>
        <v>1173.8</v>
      </c>
      <c r="D39" s="1">
        <v>1173.8</v>
      </c>
      <c r="E39" s="8">
        <f t="shared" si="4"/>
        <v>100</v>
      </c>
      <c r="F39" s="15">
        <v>1165.51</v>
      </c>
      <c r="G39" s="7">
        <f t="shared" si="5"/>
        <v>99.29374680524792</v>
      </c>
    </row>
    <row r="40" spans="1:7" ht="18" customHeight="1">
      <c r="A40" s="11" t="s">
        <v>65</v>
      </c>
      <c r="B40" s="9" t="s">
        <v>74</v>
      </c>
      <c r="C40" s="1">
        <v>3</v>
      </c>
      <c r="D40" s="1">
        <v>0</v>
      </c>
      <c r="E40" s="1">
        <f t="shared" si="4"/>
        <v>0</v>
      </c>
      <c r="F40" s="15">
        <v>3</v>
      </c>
      <c r="G40" s="7" t="e">
        <f>F40/D40*100</f>
        <v>#DIV/0!</v>
      </c>
    </row>
    <row r="41" spans="1:7" ht="28.5" customHeight="1">
      <c r="A41" s="12" t="s">
        <v>66</v>
      </c>
      <c r="B41" s="9" t="s">
        <v>75</v>
      </c>
      <c r="C41" s="1">
        <v>64.099999999999994</v>
      </c>
      <c r="D41" s="1">
        <v>64.099999999999994</v>
      </c>
      <c r="E41" s="8">
        <f t="shared" si="4"/>
        <v>100</v>
      </c>
      <c r="F41" s="15">
        <v>65.099999999999994</v>
      </c>
      <c r="G41" s="7">
        <f t="shared" si="5"/>
        <v>101.56006240249611</v>
      </c>
    </row>
    <row r="42" spans="1:7" ht="58.5" customHeight="1">
      <c r="A42" s="14" t="s">
        <v>83</v>
      </c>
      <c r="B42" s="9" t="s">
        <v>80</v>
      </c>
      <c r="C42" s="1">
        <v>4.5</v>
      </c>
      <c r="D42" s="1">
        <v>4.5</v>
      </c>
      <c r="E42" s="1">
        <f t="shared" si="4"/>
        <v>100</v>
      </c>
      <c r="F42" s="15">
        <v>4.5</v>
      </c>
      <c r="G42" s="7">
        <f t="shared" si="5"/>
        <v>100</v>
      </c>
    </row>
    <row r="43" spans="1:7" ht="16.5" customHeight="1">
      <c r="A43" s="14" t="s">
        <v>82</v>
      </c>
      <c r="B43" s="9" t="s">
        <v>81</v>
      </c>
      <c r="C43" s="1">
        <v>1.5</v>
      </c>
      <c r="D43" s="1">
        <v>1.5</v>
      </c>
      <c r="E43" s="1">
        <f t="shared" si="4"/>
        <v>100</v>
      </c>
      <c r="F43" s="15">
        <v>1.5</v>
      </c>
      <c r="G43" s="7">
        <f t="shared" si="5"/>
        <v>100</v>
      </c>
    </row>
    <row r="44" spans="1:7" ht="14.25" customHeight="1">
      <c r="A44" s="12" t="s">
        <v>67</v>
      </c>
      <c r="B44" s="9" t="s">
        <v>76</v>
      </c>
      <c r="C44" s="1">
        <v>500</v>
      </c>
      <c r="D44" s="1">
        <v>500</v>
      </c>
      <c r="E44" s="1">
        <f>D44/C44*100</f>
        <v>100</v>
      </c>
      <c r="F44" s="15">
        <v>0</v>
      </c>
      <c r="G44" s="1">
        <f t="shared" si="5"/>
        <v>0</v>
      </c>
    </row>
    <row r="45" spans="1:7" ht="14.25" customHeight="1">
      <c r="A45" s="13" t="s">
        <v>68</v>
      </c>
      <c r="B45" s="9" t="s">
        <v>79</v>
      </c>
      <c r="C45" s="1">
        <v>49.4</v>
      </c>
      <c r="D45" s="1">
        <v>49.4</v>
      </c>
      <c r="E45" s="1"/>
      <c r="F45" s="18">
        <v>28.4</v>
      </c>
      <c r="G45" s="8">
        <f t="shared" si="5"/>
        <v>57.48987854251012</v>
      </c>
    </row>
    <row r="46" spans="1:7" ht="21" customHeight="1">
      <c r="A46" s="11" t="s">
        <v>69</v>
      </c>
      <c r="B46" s="9" t="s">
        <v>77</v>
      </c>
      <c r="C46" s="1">
        <v>173.5</v>
      </c>
      <c r="D46" s="1">
        <v>173.5</v>
      </c>
      <c r="E46" s="10">
        <f t="shared" si="4"/>
        <v>100</v>
      </c>
      <c r="F46" s="18">
        <v>101.3</v>
      </c>
      <c r="G46" s="7">
        <f t="shared" si="5"/>
        <v>58.386167146974067</v>
      </c>
    </row>
    <row r="47" spans="1:7" ht="28.5" customHeight="1">
      <c r="A47" s="11" t="s">
        <v>70</v>
      </c>
      <c r="B47" s="9" t="s">
        <v>78</v>
      </c>
      <c r="C47" s="1">
        <f>237.3+107.9</f>
        <v>345.20000000000005</v>
      </c>
      <c r="D47" s="1">
        <v>345.2</v>
      </c>
      <c r="E47" s="10">
        <f t="shared" si="4"/>
        <v>99.999999999999986</v>
      </c>
      <c r="F47" s="18">
        <v>376.43</v>
      </c>
      <c r="G47" s="7">
        <f t="shared" si="5"/>
        <v>109.04692931633836</v>
      </c>
    </row>
    <row r="48" spans="1:7" ht="28.5" customHeight="1">
      <c r="A48" s="11" t="s">
        <v>71</v>
      </c>
      <c r="B48" s="9" t="s">
        <v>87</v>
      </c>
      <c r="C48" s="1">
        <v>300</v>
      </c>
      <c r="D48" s="1">
        <v>300</v>
      </c>
      <c r="E48" s="10">
        <f t="shared" si="4"/>
        <v>100</v>
      </c>
      <c r="F48" s="15">
        <v>380.64</v>
      </c>
      <c r="G48" s="7">
        <f t="shared" si="5"/>
        <v>126.88</v>
      </c>
    </row>
    <row r="49" spans="1:7" ht="40.5" customHeight="1">
      <c r="A49" s="4" t="s">
        <v>62</v>
      </c>
      <c r="B49" s="2"/>
      <c r="C49" s="7">
        <f>C7-C37</f>
        <v>0</v>
      </c>
      <c r="D49" s="1">
        <f t="shared" ref="D49:F49" si="6">D7-D37</f>
        <v>-30</v>
      </c>
      <c r="E49" s="7"/>
      <c r="F49" s="15">
        <f t="shared" si="6"/>
        <v>0</v>
      </c>
      <c r="G49" s="7"/>
    </row>
  </sheetData>
  <mergeCells count="1">
    <mergeCell ref="A2:G4"/>
  </mergeCells>
  <pageMargins left="0.31496062992125984" right="0" top="0.35433070866141736" bottom="0" header="0.31496062992125984" footer="0.31496062992125984"/>
  <pageSetup paperSize="9" scale="70" fitToHeight="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2017-12-13T09:16:57Z</dcterms:modified>
</cp:coreProperties>
</file>